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376" windowHeight="11160" activeTab="3"/>
  </bookViews>
  <sheets>
    <sheet name="Affissioni" sheetId="5" r:id="rId1"/>
    <sheet name="Pubblicità" sheetId="4" r:id="rId2"/>
    <sheet name="Occupazione suolo" sheetId="6" r:id="rId3"/>
    <sheet name=" MERCATI" sheetId="7" r:id="rId4"/>
  </sheets>
  <definedNames>
    <definedName name="_xlnm.Print_Area" localSheetId="3">' MERCATI'!$A$1:$F$20</definedName>
    <definedName name="_xlnm.Print_Area" localSheetId="0">Affissioni!$A$1:$C$13</definedName>
    <definedName name="_xlnm.Print_Area" localSheetId="2">'Occupazione suolo'!$A$1:$D$42</definedName>
    <definedName name="_xlnm.Print_Area" localSheetId="1">Pubblicità!$A$1:$F$35</definedName>
    <definedName name="_xlnm.Print_Titles" localSheetId="3">' MERCATI'!#REF!</definedName>
    <definedName name="_xlnm.Print_Titles" localSheetId="1">Pubblicità!$2:$2</definedName>
  </definedNames>
  <calcPr calcId="125725"/>
</workbook>
</file>

<file path=xl/calcChain.xml><?xml version="1.0" encoding="utf-8"?>
<calcChain xmlns="http://schemas.openxmlformats.org/spreadsheetml/2006/main">
  <c r="C15" i="7"/>
  <c r="D15"/>
  <c r="F17"/>
  <c r="F18"/>
  <c r="E15"/>
  <c r="F15"/>
  <c r="F16"/>
  <c r="E17"/>
  <c r="E18"/>
  <c r="E16"/>
  <c r="D17"/>
  <c r="D18"/>
  <c r="D16"/>
  <c r="C18"/>
  <c r="C17"/>
  <c r="C16"/>
  <c r="C10" i="5"/>
  <c r="D42" i="6"/>
  <c r="D40"/>
  <c r="D39"/>
  <c r="D38"/>
  <c r="D37"/>
  <c r="D36"/>
  <c r="D35"/>
  <c r="D30"/>
  <c r="D31"/>
  <c r="D32"/>
  <c r="D33"/>
  <c r="D34"/>
  <c r="D28"/>
  <c r="D29"/>
  <c r="C28"/>
  <c r="D24"/>
  <c r="D23"/>
  <c r="C24"/>
  <c r="C23"/>
  <c r="D17"/>
  <c r="D18"/>
  <c r="D19"/>
  <c r="D20"/>
  <c r="D21"/>
  <c r="D16"/>
  <c r="D15"/>
  <c r="C21"/>
  <c r="C22" s="1"/>
  <c r="C20"/>
  <c r="C19"/>
  <c r="C18"/>
  <c r="C17"/>
  <c r="C16"/>
  <c r="C15"/>
  <c r="D14"/>
  <c r="C33" i="4" l="1"/>
  <c r="C32"/>
  <c r="C25"/>
  <c r="C24"/>
  <c r="F20"/>
  <c r="E20"/>
  <c r="D20"/>
  <c r="C20"/>
  <c r="F19"/>
  <c r="E19"/>
  <c r="D19"/>
  <c r="C19"/>
  <c r="F18"/>
  <c r="E18"/>
  <c r="D18"/>
  <c r="C18"/>
  <c r="C12" i="5"/>
  <c r="C11"/>
  <c r="C42" i="6" l="1"/>
  <c r="C39"/>
  <c r="C38"/>
  <c r="C37"/>
  <c r="C36"/>
  <c r="C35"/>
  <c r="C34"/>
  <c r="C33"/>
  <c r="C32"/>
  <c r="C31"/>
  <c r="C30"/>
  <c r="C29"/>
  <c r="C26" i="4"/>
  <c r="C35"/>
  <c r="C34"/>
</calcChain>
</file>

<file path=xl/sharedStrings.xml><?xml version="1.0" encoding="utf-8"?>
<sst xmlns="http://schemas.openxmlformats.org/spreadsheetml/2006/main" count="141" uniqueCount="100">
  <si>
    <t>TARIFFA STANDARD ANNUA</t>
  </si>
  <si>
    <t>TARIFFA STANDARD GIORNALIERA</t>
  </si>
  <si>
    <t>ZONA 1</t>
  </si>
  <si>
    <t>ZONA 2</t>
  </si>
  <si>
    <t>FINO AD 1,00 METRO QUADRATO</t>
  </si>
  <si>
    <t>TARIFFA</t>
  </si>
  <si>
    <t>Tariffa fino a 1,00 mq.</t>
  </si>
  <si>
    <t>Tariffa a giorno</t>
  </si>
  <si>
    <t xml:space="preserve">ZONA 2 </t>
  </si>
  <si>
    <t>EVENTUALE MAGGIORAZIONE PER CATEGORIA SPECIALE</t>
  </si>
  <si>
    <t>FINO A 9 ORE DI OCCUPAZIONE</t>
  </si>
  <si>
    <t xml:space="preserve">OLTRE 9 ORE DI OCCUPAZIONE </t>
  </si>
  <si>
    <t>*Si applicano tutte le altre maggiorazioni e riduzioni previste dal Regolamento.</t>
  </si>
  <si>
    <t>(comuni sotto i 10.000 abitanti)</t>
  </si>
  <si>
    <t>Tariffa oltre 1,00 mq. E fino a 5,5 mq.</t>
  </si>
  <si>
    <t>Tariffa oltre 5,5 mq. e fino a 8,5 mq.</t>
  </si>
  <si>
    <t>Tariffa oltre 8,5 mq.</t>
  </si>
  <si>
    <t>OLTRE AD 1,00 METRO QUADRATO FINO 5,5 METRI QUADRATI</t>
  </si>
  <si>
    <t>OLTRE A 5,50 METRO QUADRATO FINO 8,5 METRI QUADRATI</t>
  </si>
  <si>
    <t>OLTRE 8,50 METRO QUADRATO</t>
  </si>
  <si>
    <t>NO</t>
  </si>
  <si>
    <t>per manifesti 100x 140 la tariffa di cui ai punti precedenti si intende raddoppiata</t>
  </si>
  <si>
    <t>Occupazione ordinaria con autoveicoli adibiti a trasporto pubblico per ogni metro quadrato assegnato (posteggio) e per anno</t>
  </si>
  <si>
    <t xml:space="preserve">h)   occupazioni di interi tratti stradali </t>
  </si>
  <si>
    <t xml:space="preserve">m)   occupazioni sosta veicoli ad uso esclusivo </t>
  </si>
  <si>
    <t xml:space="preserve">f)   occupazioni con manomissioni stradali o del demanio o con sviluppo progressivo </t>
  </si>
  <si>
    <t>b)   occupazioni effettuate con il patrocinio o la partecipazione di un ente pubblico territoriale avente efficacia limitatamente alla sola circoscrizione territoriale di competenza</t>
  </si>
  <si>
    <t>Occupazione giornaliera applicabile ad ogni tipologia non espressamente tariffata - tariffa standard</t>
  </si>
  <si>
    <t>c)   occupazioni realizzate con spettacoli viaggianti, circhi</t>
  </si>
  <si>
    <t>e)   occupazioni soprastanti con gru e mezzi similari</t>
  </si>
  <si>
    <t>d)   occupazioni realizzate con attività edilizie fino a 15 giorni</t>
  </si>
  <si>
    <t xml:space="preserve">      occupazioni realizzate con attività edilizie per durata superiore a 15 giorni</t>
  </si>
  <si>
    <t xml:space="preserve">      occupazioni realizzate con attività edilizie per durata superiore a 30 giorni </t>
  </si>
  <si>
    <t>g)   Occupazioni di spazi sottostanti o soprastanti il suolo, comprese tende fisse o retrattili, ombrelloni e similari per una durata fino a 15 giorni - Temporanea</t>
  </si>
  <si>
    <t>Occupazioni di spazi sottostanti o soprastanti il suolo, comprese tende fisse o retrattili, ombrelloni e similari per una durata superiore a 15 giorni - Temporanea</t>
  </si>
  <si>
    <t>Tariffa annuale Riduzione del 50%</t>
  </si>
  <si>
    <t>Tariffa a giorno riduzione del 50%</t>
  </si>
  <si>
    <t>TIPOLOGIA OCCUPAZIONE PERMANENTE</t>
  </si>
  <si>
    <t>TIPOLOGIA OCCUPAZIONE TEMPORANEA</t>
  </si>
  <si>
    <t xml:space="preserve"> Messaggi diversi da quanto sopra, o superfici maggiori di 300 cmq per ciascun lato:</t>
  </si>
  <si>
    <t>*se l'occupazione temporanea di cui al punto i) ha durata superiore ai 15 giorni consecutivi, è applicata una riduzione del 25% fin dal primo giorno. Se la durata è superiore ai 30 giorni consecutivi, è applicata una riduzione del 50% fin dal primo giorno di occupazione.</t>
  </si>
  <si>
    <t>TIPOLOGIA OCCUPAZIONE - MERCATI</t>
  </si>
  <si>
    <t>TARIFFA GRANDI UTENZE</t>
  </si>
  <si>
    <t xml:space="preserve">ISTAT 2021 3,90% </t>
  </si>
  <si>
    <t>ISTAT 2022 7,80%</t>
  </si>
  <si>
    <t xml:space="preserve">manifesti, per singolo foglio base cm. 70x100 fino a 10 giorni di esposizione </t>
  </si>
  <si>
    <t>manifesti, per singolo foglio base cm. 70x100 fino a 15 giorni di esposizione</t>
  </si>
  <si>
    <t xml:space="preserve">manifesti, per singolo foglio base cm. 70x100 fino a 20 giorni di esposizione </t>
  </si>
  <si>
    <t xml:space="preserve"> PUBBLICHE AFFISSIONI </t>
  </si>
  <si>
    <t>TIPOLOGIA ESPOSIZIONE O DIFFUSIONE PUBBLICITARIA - ANNUA</t>
  </si>
  <si>
    <t>ESPOSIZIONI E DIFFUSIONI PUBBLICITARIE</t>
  </si>
  <si>
    <t>TIPOLOGIA ESPOSIZIONE O DIFFUSIONE PUBBLICITARIA - GIORNALIERA</t>
  </si>
  <si>
    <t>ESENTI</t>
  </si>
  <si>
    <t>Pubblicità effettuata per conto proprio e su veicoli di proprietà dell'impresa: Le indicazioni di marchio, ditta, ragione sociale ed indirizzo fino a 300 cmq di superficie per ciascun lato.</t>
  </si>
  <si>
    <t>Tariffa</t>
  </si>
  <si>
    <t xml:space="preserve">Coefficienti </t>
  </si>
  <si>
    <t>OCCUPAZIONE SUOLO E SPAZI COMUNALI</t>
  </si>
  <si>
    <t>Controllare</t>
  </si>
  <si>
    <t xml:space="preserve">Occupazioni di interi tratti stradali </t>
  </si>
  <si>
    <t xml:space="preserve">Occupazioni sosta veicoli ad uso esclusivo </t>
  </si>
  <si>
    <t xml:space="preserve">Tariffa annuale </t>
  </si>
  <si>
    <t>i) Occupazioni realizzate da pubblici esercizi per somministrazione di cibi e bevande. (*)</t>
  </si>
  <si>
    <t>Tariffa cad. fissa annua</t>
  </si>
  <si>
    <t>OCCUPAZIONE MERCATI (compresa tarig)</t>
  </si>
  <si>
    <t>TIPOLOGIA DI ESPOSIZIONE</t>
  </si>
  <si>
    <r>
      <rPr>
        <b/>
        <sz val="9"/>
        <color theme="1"/>
        <rFont val="Verdana"/>
        <family val="2"/>
      </rPr>
      <t xml:space="preserve">Pubblicità ORDINARIA </t>
    </r>
    <r>
      <rPr>
        <b/>
        <sz val="9"/>
        <color indexed="8"/>
        <rFont val="Verdana"/>
        <family val="2"/>
      </rPr>
      <t xml:space="preserve">per ogni metro quadro </t>
    </r>
    <r>
      <rPr>
        <sz val="9"/>
        <color theme="1"/>
        <rFont val="Verdana"/>
        <family val="2"/>
      </rPr>
      <t>e</t>
    </r>
    <r>
      <rPr>
        <b/>
        <sz val="9"/>
        <color indexed="8"/>
        <rFont val="Verdana"/>
        <family val="2"/>
      </rPr>
      <t xml:space="preserve"> per anno solare</t>
    </r>
    <r>
      <rPr>
        <sz val="9"/>
        <color indexed="8"/>
        <rFont val="Verdana"/>
        <family val="2"/>
      </rPr>
      <t>, applicabile ad ogni tipologia non espressamente tariffata</t>
    </r>
  </si>
  <si>
    <r>
      <rPr>
        <b/>
        <sz val="9"/>
        <color theme="1"/>
        <rFont val="Verdana"/>
        <family val="2"/>
      </rPr>
      <t xml:space="preserve">Pubblicità LUMINOSA </t>
    </r>
    <r>
      <rPr>
        <b/>
        <sz val="9"/>
        <color indexed="8"/>
        <rFont val="Verdana"/>
        <family val="2"/>
      </rPr>
      <t xml:space="preserve">per ogni metro quadro </t>
    </r>
    <r>
      <rPr>
        <sz val="9"/>
        <color theme="1"/>
        <rFont val="Verdana"/>
        <family val="2"/>
      </rPr>
      <t>e</t>
    </r>
    <r>
      <rPr>
        <b/>
        <sz val="9"/>
        <color indexed="8"/>
        <rFont val="Verdana"/>
        <family val="2"/>
      </rPr>
      <t xml:space="preserve"> per anno solare</t>
    </r>
    <r>
      <rPr>
        <sz val="9"/>
        <color indexed="8"/>
        <rFont val="Verdana"/>
        <family val="2"/>
      </rPr>
      <t>, applicabile ad ogni tipologia non espressamente tariffata</t>
    </r>
  </si>
  <si>
    <r>
      <t xml:space="preserve">locandine, manifesti, cartelli e similari , cadauno  </t>
    </r>
    <r>
      <rPr>
        <b/>
        <sz val="9"/>
        <color indexed="8"/>
        <rFont val="Verdana"/>
        <family val="2"/>
      </rPr>
      <t>per ogni metro quadrato e per ogni mese solare o frazione</t>
    </r>
    <r>
      <rPr>
        <sz val="9"/>
        <color theme="1"/>
        <rFont val="Verdana"/>
        <family val="2"/>
      </rPr>
      <t xml:space="preserve">  - </t>
    </r>
    <r>
      <rPr>
        <sz val="9"/>
        <color indexed="8"/>
        <rFont val="Verdana"/>
        <family val="2"/>
      </rPr>
      <t>temporanea (articolo 19 lettera e) nuovo refgolamento)</t>
    </r>
  </si>
  <si>
    <r>
      <rPr>
        <b/>
        <sz val="9"/>
        <color theme="1"/>
        <rFont val="Verdana"/>
        <family val="2"/>
      </rPr>
      <t xml:space="preserve">* </t>
    </r>
    <r>
      <rPr>
        <sz val="9"/>
        <color theme="1"/>
        <rFont val="Verdana"/>
        <family val="2"/>
      </rPr>
      <t xml:space="preserve">autoveicoli di proprietà,  pubblicità annuale proprio conto con portata &gt; a Kg. 3000 </t>
    </r>
  </si>
  <si>
    <r>
      <rPr>
        <b/>
        <sz val="9"/>
        <color theme="1"/>
        <rFont val="Verdana"/>
        <family val="2"/>
      </rPr>
      <t xml:space="preserve">* </t>
    </r>
    <r>
      <rPr>
        <sz val="9"/>
        <color theme="1"/>
        <rFont val="Verdana"/>
        <family val="2"/>
      </rPr>
      <t>autoveicoli di proprietà,  pubblicità annuale proprio conto con portata &lt; a Kg. 3000</t>
    </r>
  </si>
  <si>
    <r>
      <rPr>
        <b/>
        <sz val="9"/>
        <color theme="1"/>
        <rFont val="Verdana"/>
        <family val="2"/>
      </rPr>
      <t xml:space="preserve">* </t>
    </r>
    <r>
      <rPr>
        <sz val="9"/>
        <color theme="1"/>
        <rFont val="Verdana"/>
        <family val="2"/>
      </rPr>
      <t>motoveicoli e veicoli non compresi nelle due precedenti categorie</t>
    </r>
  </si>
  <si>
    <r>
      <t>per i veicoli circolanti con rimorchio, la tariffa di cui ai precedenti punti</t>
    </r>
    <r>
      <rPr>
        <b/>
        <sz val="9"/>
        <color indexed="8"/>
        <rFont val="Verdana"/>
        <family val="2"/>
      </rPr>
      <t xml:space="preserve"> è raddoppiata</t>
    </r>
  </si>
  <si>
    <r>
      <rPr>
        <b/>
        <sz val="9"/>
        <color theme="1"/>
        <rFont val="Verdana"/>
        <family val="2"/>
      </rPr>
      <t xml:space="preserve">* </t>
    </r>
    <r>
      <rPr>
        <sz val="9"/>
        <color theme="1"/>
        <rFont val="Verdana"/>
        <family val="2"/>
      </rPr>
      <t>Si applicano tutte le altre maggiorazioni e riduzioni previste dal Regolamento.</t>
    </r>
  </si>
  <si>
    <r>
      <t>Distribuzione depliants, volantini, manifestini e similari,</t>
    </r>
    <r>
      <rPr>
        <b/>
        <sz val="9"/>
        <color indexed="8"/>
        <rFont val="Verdana"/>
        <family val="2"/>
      </rPr>
      <t xml:space="preserve"> a giorno a persona - temporanea</t>
    </r>
    <r>
      <rPr>
        <sz val="9"/>
        <color indexed="8"/>
        <rFont val="Verdana"/>
        <family val="2"/>
      </rPr>
      <t xml:space="preserve"> (importo minimo del canone dovuto €.12,00 - articolo 19 lettera f) nuovo regolamento)</t>
    </r>
  </si>
  <si>
    <r>
      <t xml:space="preserve">Striscioni o similari trasversali a strade o piazze  </t>
    </r>
    <r>
      <rPr>
        <b/>
        <sz val="9"/>
        <color indexed="8"/>
        <rFont val="Verdana"/>
        <family val="2"/>
      </rPr>
      <t>per ogni giorno e  per ogni metro quadrato</t>
    </r>
  </si>
  <si>
    <r>
      <rPr>
        <b/>
        <sz val="9"/>
        <color theme="1"/>
        <rFont val="Verdana"/>
        <family val="2"/>
      </rPr>
      <t>Pubblicità sonora</t>
    </r>
    <r>
      <rPr>
        <sz val="9"/>
        <color theme="1"/>
        <rFont val="Verdana"/>
        <family val="2"/>
      </rPr>
      <t xml:space="preserve">, </t>
    </r>
    <r>
      <rPr>
        <b/>
        <sz val="9"/>
        <color indexed="8"/>
        <rFont val="Verdana"/>
        <family val="2"/>
      </rPr>
      <t xml:space="preserve">per giorno e punto diffusione - temporanea </t>
    </r>
    <r>
      <rPr>
        <sz val="9"/>
        <color indexed="8"/>
        <rFont val="Verdana"/>
        <family val="2"/>
      </rPr>
      <t>(Importo minimo del canone dovuto €.12,00 - articolo 19 lettera h) nuovo regolamento)</t>
    </r>
  </si>
  <si>
    <r>
      <t>Proiezioni luminose</t>
    </r>
    <r>
      <rPr>
        <b/>
        <sz val="9"/>
        <color indexed="8"/>
        <rFont val="Verdana"/>
        <family val="2"/>
      </rPr>
      <t xml:space="preserve"> a giorno - temporanea </t>
    </r>
    <r>
      <rPr>
        <sz val="9"/>
        <color indexed="8"/>
        <rFont val="Verdana"/>
        <family val="2"/>
      </rPr>
      <t xml:space="preserve"> (Importo minimo del canone dovuto €.20,00 - articolo 19 lettera h) nuovo regolamento)</t>
    </r>
  </si>
  <si>
    <t xml:space="preserve">Canone Unico Patrimoniale di concessione, autorizzazione o esposizione pubblicitaria                                                                         (Legge 160/2019 articolo 1 commi da 816 a 847) </t>
  </si>
  <si>
    <t>Comune di   POGGIO TORRIANA   (Rimini)</t>
  </si>
  <si>
    <r>
      <t xml:space="preserve">tariffa fissa  annua  </t>
    </r>
    <r>
      <rPr>
        <b/>
        <sz val="8"/>
        <color theme="1"/>
        <rFont val="Verdana"/>
        <family val="2"/>
      </rPr>
      <t>+ ISTAT</t>
    </r>
  </si>
  <si>
    <r>
      <t>occupazioni con cavi e condutture per forniture servizi pubblica utilità, n° utenze per tariffa forfettaria -</t>
    </r>
    <r>
      <rPr>
        <b/>
        <sz val="9"/>
        <color indexed="8"/>
        <rFont val="Verdana"/>
        <family val="2"/>
      </rPr>
      <t xml:space="preserve"> annuale</t>
    </r>
  </si>
  <si>
    <r>
      <t xml:space="preserve">occupazione ordinaria  </t>
    </r>
    <r>
      <rPr>
        <b/>
        <sz val="9"/>
        <color indexed="8"/>
        <rFont val="Verdana"/>
        <family val="2"/>
      </rPr>
      <t>per ogni metro quadro e per anno solare</t>
    </r>
    <r>
      <rPr>
        <sz val="9"/>
        <color indexed="8"/>
        <rFont val="Verdana"/>
        <family val="2"/>
      </rPr>
      <t xml:space="preserve">, applicabile ad ogni tipologia non espressamente tariffata, compresi esercizi, negozi e attività commerciali in genere, qualora non rientrino nella tipologia seguente </t>
    </r>
  </si>
  <si>
    <r>
      <t xml:space="preserve">occupazione ordinaria </t>
    </r>
    <r>
      <rPr>
        <b/>
        <sz val="9"/>
        <color indexed="8"/>
        <rFont val="Verdana"/>
        <family val="2"/>
      </rPr>
      <t>per ogni metro quadro e per anno solare</t>
    </r>
    <r>
      <rPr>
        <sz val="9"/>
        <color indexed="8"/>
        <rFont val="Verdana"/>
        <family val="2"/>
      </rPr>
      <t>, applicabile alle seguenti tipologie: pubblici esercizi, ristoranti, rosticcerie, gelaterie, bar, pasticcerie e altre tipologie con somministrazione</t>
    </r>
  </si>
  <si>
    <r>
      <t xml:space="preserve">occupazione ordinaria (spazi sottostanti/e soprastanti il suolo) </t>
    </r>
    <r>
      <rPr>
        <b/>
        <sz val="9"/>
        <color indexed="8"/>
        <rFont val="Verdana"/>
        <family val="2"/>
      </rPr>
      <t>per ogni metro quadro e per anno solare</t>
    </r>
    <r>
      <rPr>
        <sz val="9"/>
        <color indexed="8"/>
        <rFont val="Verdana"/>
        <family val="2"/>
      </rPr>
      <t>, applicabile ad ogni tipologia non espressamente tariffata</t>
    </r>
  </si>
  <si>
    <r>
      <t xml:space="preserve">occupazione con tende fisse e retrattili aggettanti direttamente su suolo pubblico </t>
    </r>
    <r>
      <rPr>
        <b/>
        <sz val="9"/>
        <color theme="1"/>
        <rFont val="Verdana"/>
        <family val="2"/>
      </rPr>
      <t>per ogni metro quadrato e per anno</t>
    </r>
  </si>
  <si>
    <r>
      <t xml:space="preserve">Occupazione automatici fissi (tabacchi, ecc…) </t>
    </r>
    <r>
      <rPr>
        <b/>
        <sz val="9"/>
        <color theme="1"/>
        <rFont val="Verdana"/>
        <family val="2"/>
      </rPr>
      <t>per ogni apparecchio e per anno</t>
    </r>
  </si>
  <si>
    <r>
      <t xml:space="preserve">Occupazone ordinaria realizzata con serbatoi carburante fino a 3000 litri </t>
    </r>
    <r>
      <rPr>
        <b/>
        <sz val="9"/>
        <color theme="1"/>
        <rFont val="Verdana"/>
        <family val="2"/>
      </rPr>
      <t>per ogni distributore e per anno</t>
    </r>
  </si>
  <si>
    <r>
      <t xml:space="preserve">Occupazone ordinaria realizzata con serbatoi carburante superiore a 3000 litri (maggiorata di 1/4 ogni 1000 litri o frazione) </t>
    </r>
    <r>
      <rPr>
        <b/>
        <sz val="9"/>
        <color theme="1"/>
        <rFont val="Verdana"/>
        <family val="2"/>
      </rPr>
      <t>per ogni distributore e per anno</t>
    </r>
  </si>
  <si>
    <r>
      <t>a)   occupazioni per manifestazioni politiche, culturali e sportive (</t>
    </r>
    <r>
      <rPr>
        <b/>
        <sz val="9"/>
        <color indexed="8"/>
        <rFont val="Verdana"/>
        <family val="2"/>
      </rPr>
      <t>senza fine economico)</t>
    </r>
    <r>
      <rPr>
        <sz val="9"/>
        <color theme="1"/>
        <rFont val="Verdana"/>
        <family val="2"/>
      </rPr>
      <t xml:space="preserve"> </t>
    </r>
  </si>
  <si>
    <t xml:space="preserve">Canone Unico Patrimoniale di concessione, autorizzazione o esposizione pubblicitaria                                                                                                                                                                                                               (Legge 160/2019 articolo 1 commi da 816 a 847) </t>
  </si>
  <si>
    <t xml:space="preserve">Canone Unico Patrimoniale di concessione, autorizzazione o esposizione pubblicitaria                                                                                                                                                                                                                          (Legge 160/2019 articolo 1 commi da 816 a 847) </t>
  </si>
  <si>
    <r>
      <t xml:space="preserve">occupazione realizzata in occasione di </t>
    </r>
    <r>
      <rPr>
        <b/>
        <sz val="9"/>
        <color indexed="8"/>
        <rFont val="Verdana"/>
        <family val="2"/>
      </rPr>
      <t>mercati settimanali</t>
    </r>
    <r>
      <rPr>
        <sz val="9"/>
        <color theme="1"/>
        <rFont val="Verdana"/>
        <family val="2"/>
      </rPr>
      <t xml:space="preserve"> ed </t>
    </r>
    <r>
      <rPr>
        <b/>
        <sz val="9"/>
        <color indexed="8"/>
        <rFont val="Verdana"/>
        <family val="2"/>
      </rPr>
      <t>a carattere ricorrente</t>
    </r>
    <r>
      <rPr>
        <sz val="9"/>
        <color theme="1"/>
        <rFont val="Verdana"/>
        <family val="2"/>
      </rPr>
      <t xml:space="preserve"> e per operatori commerciali</t>
    </r>
    <r>
      <rPr>
        <b/>
        <sz val="9"/>
        <color theme="1"/>
        <rFont val="Verdana"/>
        <family val="2"/>
      </rPr>
      <t xml:space="preserve"> titolari di posto fisso  </t>
    </r>
    <r>
      <rPr>
        <b/>
        <sz val="9"/>
        <color indexed="8"/>
        <rFont val="Verdana"/>
        <family val="2"/>
      </rPr>
      <t>per ogni metro quadrato e per anno solare</t>
    </r>
  </si>
  <si>
    <r>
      <t xml:space="preserve">occupazione realizzata in occasione di </t>
    </r>
    <r>
      <rPr>
        <b/>
        <sz val="9"/>
        <color indexed="8"/>
        <rFont val="Verdana"/>
        <family val="2"/>
      </rPr>
      <t>mercati settimanali</t>
    </r>
    <r>
      <rPr>
        <sz val="9"/>
        <color theme="1"/>
        <rFont val="Verdana"/>
        <family val="2"/>
      </rPr>
      <t xml:space="preserve"> ed </t>
    </r>
    <r>
      <rPr>
        <b/>
        <sz val="9"/>
        <color indexed="8"/>
        <rFont val="Verdana"/>
        <family val="2"/>
      </rPr>
      <t>a carattere ricorrente</t>
    </r>
    <r>
      <rPr>
        <sz val="9"/>
        <color theme="1"/>
        <rFont val="Verdana"/>
        <family val="2"/>
      </rPr>
      <t xml:space="preserve"> e per operatori commerciali</t>
    </r>
    <r>
      <rPr>
        <b/>
        <sz val="9"/>
        <color theme="1"/>
        <rFont val="Verdana"/>
        <family val="2"/>
      </rPr>
      <t xml:space="preserve"> titolari di posto fisso  </t>
    </r>
    <r>
      <rPr>
        <b/>
        <sz val="9"/>
        <color indexed="8"/>
        <rFont val="Verdana"/>
        <family val="2"/>
      </rPr>
      <t>per ogni metro quadrato e per giorno</t>
    </r>
  </si>
  <si>
    <r>
      <t xml:space="preserve">occupazione realizzata in occasione di mercati settimanali, rionali, stagionali e per operatori commerciali </t>
    </r>
    <r>
      <rPr>
        <b/>
        <sz val="9"/>
        <color indexed="8"/>
        <rFont val="Verdana"/>
        <family val="2"/>
      </rPr>
      <t>NON titolari di posto fisso (spuntisti)</t>
    </r>
    <r>
      <rPr>
        <sz val="9"/>
        <color theme="1"/>
        <rFont val="Verdana"/>
        <family val="2"/>
      </rPr>
      <t xml:space="preserve">  </t>
    </r>
    <r>
      <rPr>
        <b/>
        <sz val="9"/>
        <color indexed="8"/>
        <rFont val="Verdana"/>
        <family val="2"/>
      </rPr>
      <t>per ogni metro quadrato e per giorno</t>
    </r>
  </si>
  <si>
    <r>
      <t xml:space="preserve">occupazioni realizzate in occasione di fiere, festeggiamentie mercati straordinari, </t>
    </r>
    <r>
      <rPr>
        <b/>
        <sz val="9"/>
        <color indexed="8"/>
        <rFont val="Verdana"/>
        <family val="2"/>
      </rPr>
      <t>per giorno e metro quadrato</t>
    </r>
  </si>
  <si>
    <t>Tariffa       fino 9 ore</t>
  </si>
  <si>
    <t>Tariffa      oltre 9 ore</t>
  </si>
  <si>
    <t xml:space="preserve">Approvazione delle tariffe 2023 - Allegato A) alla deliberazione G.C. nr. 15 del 14/02/2023.  </t>
  </si>
  <si>
    <t>Approvazione delle tariffe 2023 - Allegato A) alla deliberazione G.C. nr. 15 del  14/02/2023</t>
  </si>
  <si>
    <t xml:space="preserve">Approvazione delle tariffe 2023 - Allegato A) alla deliberazione G.C. nr. 15 del 14/02/2023 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</si>
</sst>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&quot;€&quot;\ #,##0.00"/>
    <numFmt numFmtId="165" formatCode="0.000"/>
    <numFmt numFmtId="166" formatCode="0.0"/>
    <numFmt numFmtId="167" formatCode="0.0000"/>
    <numFmt numFmtId="168" formatCode="#,##0.0000"/>
    <numFmt numFmtId="169" formatCode="[$€-2]\ #,##0.00"/>
  </numFmts>
  <fonts count="23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indexed="8"/>
      <name val="Calibri"/>
      <family val="2"/>
    </font>
    <font>
      <b/>
      <sz val="11"/>
      <color theme="1"/>
      <name val="Verdana"/>
      <family val="2"/>
    </font>
    <font>
      <b/>
      <i/>
      <u/>
      <sz val="14"/>
      <color indexed="10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2"/>
      <color theme="1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9"/>
      <color indexed="8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9"/>
      <color indexed="10"/>
      <name val="Verdana"/>
      <family val="2"/>
    </font>
    <font>
      <b/>
      <sz val="18"/>
      <color indexed="8"/>
      <name val="Verdana"/>
      <family val="2"/>
    </font>
    <font>
      <b/>
      <sz val="18"/>
      <color rgb="FF000000"/>
      <name val="Verdana"/>
      <family val="2"/>
    </font>
    <font>
      <sz val="18"/>
      <color theme="1"/>
      <name val="Verdana"/>
      <family val="2"/>
    </font>
    <font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6" borderId="1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167" fontId="1" fillId="6" borderId="0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6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right" vertical="center" wrapText="1"/>
    </xf>
    <xf numFmtId="167" fontId="14" fillId="0" borderId="10" xfId="1" applyNumberFormat="1" applyFont="1" applyFill="1" applyBorder="1" applyAlignment="1">
      <alignment vertical="center" wrapText="1"/>
    </xf>
    <xf numFmtId="164" fontId="11" fillId="0" borderId="10" xfId="0" applyNumberFormat="1" applyFont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67" fontId="14" fillId="2" borderId="10" xfId="1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7" borderId="10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67" fontId="10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4" fillId="10" borderId="17" xfId="0" applyFont="1" applyFill="1" applyBorder="1" applyAlignment="1">
      <alignment horizontal="center" vertical="center" wrapText="1"/>
    </xf>
    <xf numFmtId="167" fontId="10" fillId="10" borderId="17" xfId="0" applyNumberFormat="1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right" vertical="center"/>
    </xf>
    <xf numFmtId="167" fontId="22" fillId="0" borderId="10" xfId="1" applyNumberFormat="1" applyFont="1" applyFill="1" applyBorder="1" applyAlignment="1">
      <alignment vertical="center" wrapText="1"/>
    </xf>
    <xf numFmtId="164" fontId="11" fillId="0" borderId="10" xfId="0" applyNumberFormat="1" applyFont="1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7" fontId="14" fillId="3" borderId="10" xfId="1" applyNumberFormat="1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right" vertical="center" wrapText="1"/>
    </xf>
    <xf numFmtId="169" fontId="12" fillId="2" borderId="10" xfId="0" applyNumberFormat="1" applyFont="1" applyFill="1" applyBorder="1" applyAlignment="1">
      <alignment horizontal="right" vertical="center" wrapText="1"/>
    </xf>
    <xf numFmtId="169" fontId="17" fillId="2" borderId="10" xfId="0" applyNumberFormat="1" applyFont="1" applyFill="1" applyBorder="1" applyAlignment="1">
      <alignment horizontal="right" vertical="center" wrapText="1"/>
    </xf>
    <xf numFmtId="169" fontId="17" fillId="2" borderId="10" xfId="0" applyNumberFormat="1" applyFont="1" applyFill="1" applyBorder="1" applyAlignment="1">
      <alignment horizontal="left" vertical="center"/>
    </xf>
    <xf numFmtId="167" fontId="11" fillId="6" borderId="0" xfId="0" applyNumberFormat="1" applyFont="1" applyFill="1" applyAlignment="1">
      <alignment horizontal="right" vertical="center"/>
    </xf>
    <xf numFmtId="164" fontId="11" fillId="6" borderId="0" xfId="0" applyNumberFormat="1" applyFont="1" applyFill="1" applyAlignment="1">
      <alignment horizontal="right" vertical="center"/>
    </xf>
    <xf numFmtId="169" fontId="12" fillId="2" borderId="10" xfId="0" applyNumberFormat="1" applyFont="1" applyFill="1" applyBorder="1" applyAlignment="1">
      <alignment horizontal="right" vertical="center"/>
    </xf>
    <xf numFmtId="169" fontId="12" fillId="3" borderId="10" xfId="0" applyNumberFormat="1" applyFont="1" applyFill="1" applyBorder="1" applyAlignment="1">
      <alignment horizontal="right" vertical="center" wrapText="1"/>
    </xf>
    <xf numFmtId="169" fontId="11" fillId="0" borderId="0" xfId="0" applyNumberFormat="1" applyFont="1" applyAlignment="1">
      <alignment vertical="center"/>
    </xf>
    <xf numFmtId="49" fontId="11" fillId="2" borderId="10" xfId="0" applyNumberFormat="1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167" fontId="5" fillId="6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7" fontId="17" fillId="0" borderId="10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167" fontId="13" fillId="8" borderId="10" xfId="1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167" fontId="13" fillId="11" borderId="19" xfId="1" applyNumberFormat="1" applyFont="1" applyFill="1" applyBorder="1" applyAlignment="1">
      <alignment horizontal="center" vertical="center" wrapText="1"/>
    </xf>
    <xf numFmtId="167" fontId="13" fillId="11" borderId="20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7" fontId="13" fillId="4" borderId="19" xfId="1" applyNumberFormat="1" applyFont="1" applyFill="1" applyBorder="1" applyAlignment="1">
      <alignment horizontal="center" vertical="center" wrapText="1"/>
    </xf>
    <xf numFmtId="167" fontId="13" fillId="4" borderId="20" xfId="1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167" fontId="13" fillId="11" borderId="10" xfId="1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FF66"/>
      <color rgb="FF00FF00"/>
      <color rgb="FF996633"/>
      <color rgb="FF33CCCC"/>
      <color rgb="FFCCFFFF"/>
      <color rgb="FF66FFFF"/>
      <color rgb="FF00FFFF"/>
      <color rgb="FFFFFF66"/>
      <color rgb="FF92D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opLeftCell="A2" zoomScaleNormal="100" zoomScaleSheetLayoutView="100" workbookViewId="0">
      <selection activeCell="A4" sqref="A4:C4"/>
    </sheetView>
  </sheetViews>
  <sheetFormatPr defaultColWidth="9.109375" defaultRowHeight="13.8"/>
  <cols>
    <col min="1" max="1" width="76.6640625" style="6" customWidth="1"/>
    <col min="2" max="2" width="14.88671875" style="4" customWidth="1"/>
    <col min="3" max="3" width="16.33203125" style="5" customWidth="1"/>
    <col min="4" max="16384" width="9.109375" style="5"/>
  </cols>
  <sheetData>
    <row r="1" spans="1:6">
      <c r="A1" s="9" t="s">
        <v>13</v>
      </c>
    </row>
    <row r="2" spans="1:6" s="47" customFormat="1" ht="39.9" customHeight="1">
      <c r="A2" s="105" t="s">
        <v>78</v>
      </c>
      <c r="B2" s="106"/>
      <c r="C2" s="107"/>
      <c r="D2" s="53"/>
      <c r="E2" s="53"/>
      <c r="F2" s="53"/>
    </row>
    <row r="3" spans="1:6" s="6" customFormat="1" ht="35.1" customHeight="1">
      <c r="A3" s="102" t="s">
        <v>77</v>
      </c>
      <c r="B3" s="103"/>
      <c r="C3" s="104"/>
      <c r="D3" s="51"/>
      <c r="E3" s="51"/>
      <c r="F3" s="51"/>
    </row>
    <row r="4" spans="1:6" s="6" customFormat="1" ht="21" customHeight="1">
      <c r="A4" s="99" t="s">
        <v>98</v>
      </c>
      <c r="B4" s="100"/>
      <c r="C4" s="101"/>
      <c r="D4" s="51"/>
      <c r="E4" s="51"/>
      <c r="F4" s="51"/>
    </row>
    <row r="5" spans="1:6" s="6" customFormat="1" ht="35.25" customHeight="1">
      <c r="A5" s="7" t="s">
        <v>48</v>
      </c>
      <c r="B5" s="54" t="s">
        <v>55</v>
      </c>
      <c r="C5" s="52" t="s">
        <v>5</v>
      </c>
      <c r="D5" s="8"/>
    </row>
    <row r="6" spans="1:6" s="6" customFormat="1">
      <c r="A6" s="44" t="s">
        <v>1</v>
      </c>
      <c r="B6" s="55"/>
      <c r="C6" s="45">
        <v>0.6</v>
      </c>
      <c r="D6" s="8"/>
    </row>
    <row r="7" spans="1:6" s="6" customFormat="1" ht="19.95" customHeight="1">
      <c r="A7" s="44" t="s">
        <v>2</v>
      </c>
      <c r="B7" s="30">
        <v>1.04</v>
      </c>
      <c r="C7" s="20"/>
      <c r="D7" s="8"/>
    </row>
    <row r="8" spans="1:6" ht="9.75" customHeight="1">
      <c r="A8" s="10"/>
      <c r="B8" s="21"/>
      <c r="C8" s="23"/>
    </row>
    <row r="9" spans="1:6" s="18" customFormat="1" ht="38.25" customHeight="1">
      <c r="A9" s="60" t="s">
        <v>64</v>
      </c>
      <c r="B9" s="56" t="s">
        <v>55</v>
      </c>
      <c r="C9" s="22" t="s">
        <v>5</v>
      </c>
    </row>
    <row r="10" spans="1:6" ht="31.5" customHeight="1">
      <c r="A10" s="61" t="s">
        <v>45</v>
      </c>
      <c r="B10" s="57">
        <v>2.8845999999999998</v>
      </c>
      <c r="C10" s="58">
        <f>SUM($C$6*$B$7*B10)</f>
        <v>1.7999904</v>
      </c>
    </row>
    <row r="11" spans="1:6" ht="31.5" customHeight="1">
      <c r="A11" s="61" t="s">
        <v>46</v>
      </c>
      <c r="B11" s="57">
        <v>4.1666999999999996</v>
      </c>
      <c r="C11" s="58">
        <f>SUM($C$6*$B$7*B11)</f>
        <v>2.6000207999999998</v>
      </c>
    </row>
    <row r="12" spans="1:6" ht="31.5" customHeight="1">
      <c r="A12" s="61" t="s">
        <v>47</v>
      </c>
      <c r="B12" s="57">
        <v>4.6474000000000002</v>
      </c>
      <c r="C12" s="58">
        <f>SUM($C$6*$B$7*B12)</f>
        <v>2.8999776000000002</v>
      </c>
    </row>
    <row r="13" spans="1:6" ht="31.5" customHeight="1">
      <c r="A13" s="61" t="s">
        <v>21</v>
      </c>
      <c r="B13" s="32"/>
      <c r="C13" s="59"/>
    </row>
  </sheetData>
  <mergeCells count="3">
    <mergeCell ref="A4:C4"/>
    <mergeCell ref="A3:C3"/>
    <mergeCell ref="A2:C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80" zoomScaleNormal="80" zoomScaleSheetLayoutView="100" workbookViewId="0">
      <selection activeCell="A4" sqref="A4:F4"/>
    </sheetView>
  </sheetViews>
  <sheetFormatPr defaultColWidth="9.109375" defaultRowHeight="14.4"/>
  <cols>
    <col min="1" max="1" width="150.6640625" style="1" customWidth="1"/>
    <col min="2" max="2" width="12.6640625" style="3" customWidth="1"/>
    <col min="3" max="6" width="12.6640625" style="2" customWidth="1"/>
    <col min="7" max="16384" width="9.109375" style="2"/>
  </cols>
  <sheetData>
    <row r="1" spans="1:7" s="5" customFormat="1" ht="13.8">
      <c r="A1" s="9" t="s">
        <v>13</v>
      </c>
      <c r="B1" s="4"/>
    </row>
    <row r="2" spans="1:7" s="47" customFormat="1" ht="39.9" customHeight="1">
      <c r="A2" s="105" t="s">
        <v>78</v>
      </c>
      <c r="B2" s="109"/>
      <c r="C2" s="109"/>
      <c r="D2" s="109"/>
      <c r="E2" s="109"/>
      <c r="F2" s="110"/>
    </row>
    <row r="3" spans="1:7" s="6" customFormat="1" ht="35.1" customHeight="1">
      <c r="A3" s="102" t="s">
        <v>89</v>
      </c>
      <c r="B3" s="103"/>
      <c r="C3" s="103"/>
      <c r="D3" s="103"/>
      <c r="E3" s="103"/>
      <c r="F3" s="104"/>
    </row>
    <row r="4" spans="1:7" s="6" customFormat="1" ht="21" customHeight="1">
      <c r="A4" s="99" t="s">
        <v>99</v>
      </c>
      <c r="B4" s="100"/>
      <c r="C4" s="100"/>
      <c r="D4" s="100"/>
      <c r="E4" s="100"/>
      <c r="F4" s="101"/>
    </row>
    <row r="5" spans="1:7" s="6" customFormat="1" ht="35.25" customHeight="1">
      <c r="A5" s="48" t="s">
        <v>50</v>
      </c>
      <c r="B5" s="49" t="s">
        <v>5</v>
      </c>
      <c r="C5" s="50" t="s">
        <v>55</v>
      </c>
      <c r="D5" s="8"/>
      <c r="E5" s="8"/>
      <c r="F5" s="8"/>
      <c r="G5" s="8"/>
    </row>
    <row r="6" spans="1:7" s="6" customFormat="1" ht="20.100000000000001" customHeight="1">
      <c r="A6" s="44" t="s">
        <v>0</v>
      </c>
      <c r="B6" s="45">
        <v>30</v>
      </c>
      <c r="C6" s="62"/>
      <c r="D6" s="8"/>
      <c r="E6" s="8"/>
      <c r="F6" s="8"/>
      <c r="G6" s="8"/>
    </row>
    <row r="7" spans="1:7" s="6" customFormat="1" ht="20.100000000000001" customHeight="1">
      <c r="A7" s="44" t="s">
        <v>1</v>
      </c>
      <c r="B7" s="45">
        <v>0.6</v>
      </c>
      <c r="C7" s="62"/>
      <c r="D7" s="8"/>
      <c r="E7" s="8"/>
      <c r="F7" s="8"/>
      <c r="G7" s="8"/>
    </row>
    <row r="8" spans="1:7" s="6" customFormat="1" ht="20.100000000000001" customHeight="1">
      <c r="A8" s="44" t="s">
        <v>2</v>
      </c>
      <c r="B8" s="45"/>
      <c r="C8" s="30">
        <v>1.04</v>
      </c>
      <c r="D8" s="8"/>
      <c r="E8" s="8"/>
      <c r="F8" s="8"/>
      <c r="G8" s="8"/>
    </row>
    <row r="9" spans="1:7" s="6" customFormat="1" ht="20.100000000000001" customHeight="1">
      <c r="A9" s="44" t="s">
        <v>8</v>
      </c>
      <c r="B9" s="45"/>
      <c r="C9" s="31" t="s">
        <v>20</v>
      </c>
      <c r="D9" s="8"/>
      <c r="E9" s="8"/>
      <c r="F9" s="8"/>
      <c r="G9" s="8"/>
    </row>
    <row r="10" spans="1:7" s="6" customFormat="1" ht="20.100000000000001" customHeight="1">
      <c r="A10" s="44" t="s">
        <v>4</v>
      </c>
      <c r="B10" s="45"/>
      <c r="C10" s="31">
        <v>1</v>
      </c>
      <c r="D10" s="8"/>
      <c r="E10" s="8"/>
      <c r="F10" s="8"/>
      <c r="G10" s="8"/>
    </row>
    <row r="11" spans="1:7" s="6" customFormat="1" ht="20.100000000000001" customHeight="1">
      <c r="A11" s="44" t="s">
        <v>17</v>
      </c>
      <c r="B11" s="45"/>
      <c r="C11" s="31">
        <v>1</v>
      </c>
    </row>
    <row r="12" spans="1:7" s="6" customFormat="1" ht="20.100000000000001" customHeight="1">
      <c r="A12" s="44" t="s">
        <v>18</v>
      </c>
      <c r="B12" s="45"/>
      <c r="C12" s="31">
        <v>1.502</v>
      </c>
    </row>
    <row r="13" spans="1:7" s="6" customFormat="1" ht="20.100000000000001" customHeight="1">
      <c r="A13" s="44" t="s">
        <v>19</v>
      </c>
      <c r="B13" s="45"/>
      <c r="C13" s="31">
        <v>2.0019999999999998</v>
      </c>
    </row>
    <row r="14" spans="1:7" s="6" customFormat="1" ht="20.100000000000001" customHeight="1">
      <c r="A14" s="46" t="s">
        <v>9</v>
      </c>
      <c r="B14" s="45"/>
      <c r="C14" s="31" t="s">
        <v>20</v>
      </c>
    </row>
    <row r="15" spans="1:7" s="5" customFormat="1" ht="5.0999999999999996" customHeight="1">
      <c r="A15" s="24"/>
      <c r="B15" s="24"/>
      <c r="C15" s="24"/>
      <c r="D15" s="25"/>
      <c r="E15" s="25"/>
      <c r="F15" s="25"/>
    </row>
    <row r="16" spans="1:7" s="6" customFormat="1" ht="13.8">
      <c r="A16" s="111" t="s">
        <v>49</v>
      </c>
      <c r="B16" s="112" t="s">
        <v>55</v>
      </c>
      <c r="C16" s="113" t="s">
        <v>2</v>
      </c>
      <c r="D16" s="113"/>
      <c r="E16" s="113"/>
      <c r="F16" s="113"/>
    </row>
    <row r="17" spans="1:6" s="5" customFormat="1" ht="50.25" customHeight="1">
      <c r="A17" s="111"/>
      <c r="B17" s="112"/>
      <c r="C17" s="29" t="s">
        <v>6</v>
      </c>
      <c r="D17" s="29" t="s">
        <v>14</v>
      </c>
      <c r="E17" s="29" t="s">
        <v>15</v>
      </c>
      <c r="F17" s="29" t="s">
        <v>16</v>
      </c>
    </row>
    <row r="18" spans="1:6" s="5" customFormat="1" ht="35.1" customHeight="1">
      <c r="A18" s="34" t="s">
        <v>65</v>
      </c>
      <c r="B18" s="32">
        <v>0.42</v>
      </c>
      <c r="C18" s="33">
        <f>SUM($B$18*$B$6*$C$8*C10)</f>
        <v>13.103999999999999</v>
      </c>
      <c r="D18" s="33">
        <f>SUM($B$18*$B$6*$C$8*C11)</f>
        <v>13.103999999999999</v>
      </c>
      <c r="E18" s="33">
        <f>SUM($B$18*$B$6*$C$8*C12)</f>
        <v>19.682207999999999</v>
      </c>
      <c r="F18" s="33">
        <f>SUM($B$18*$B$6*$C$8*C13)</f>
        <v>26.234207999999995</v>
      </c>
    </row>
    <row r="19" spans="1:6" s="5" customFormat="1" ht="35.1" customHeight="1">
      <c r="A19" s="34" t="s">
        <v>66</v>
      </c>
      <c r="B19" s="32">
        <v>0.42</v>
      </c>
      <c r="C19" s="33">
        <f>SUM($B$19*$B$6*$C$8*C11)*2</f>
        <v>26.207999999999998</v>
      </c>
      <c r="D19" s="33">
        <f>SUM($B$19*$B$6*$C$8*C11)*2</f>
        <v>26.207999999999998</v>
      </c>
      <c r="E19" s="33">
        <f>SUM($B$19*$B$6*$C$8*C12)*2</f>
        <v>39.364415999999999</v>
      </c>
      <c r="F19" s="33">
        <f>SUM($B$19*$B$6*$C$8*C13)*2</f>
        <v>52.468415999999991</v>
      </c>
    </row>
    <row r="20" spans="1:6" s="5" customFormat="1" ht="35.1" customHeight="1">
      <c r="A20" s="34" t="s">
        <v>67</v>
      </c>
      <c r="B20" s="32">
        <v>0.42</v>
      </c>
      <c r="C20" s="33">
        <f>SUM($B$20*$B$6/12*$C$8*C10)</f>
        <v>1.0920000000000001</v>
      </c>
      <c r="D20" s="33">
        <f>SUM($B$20*$B$6/12*$C$8*C11)</f>
        <v>1.0920000000000001</v>
      </c>
      <c r="E20" s="33">
        <f>SUM($B$20*$B$6/12*$C$8*C12)</f>
        <v>1.6401840000000001</v>
      </c>
      <c r="F20" s="33">
        <f>SUM($B$20*$B$6/12*$C$8*C13)</f>
        <v>2.1861839999999999</v>
      </c>
    </row>
    <row r="21" spans="1:6" s="5" customFormat="1" ht="47.25" customHeight="1">
      <c r="A21" s="35" t="s">
        <v>53</v>
      </c>
      <c r="B21" s="108" t="s">
        <v>52</v>
      </c>
      <c r="C21" s="108"/>
      <c r="D21" s="108"/>
      <c r="E21" s="108"/>
      <c r="F21" s="108"/>
    </row>
    <row r="22" spans="1:6" s="5" customFormat="1" ht="5.0999999999999996" customHeight="1">
      <c r="A22" s="26"/>
      <c r="B22" s="28"/>
      <c r="C22" s="28"/>
      <c r="D22" s="28"/>
      <c r="E22" s="28"/>
      <c r="F22" s="28"/>
    </row>
    <row r="23" spans="1:6" s="5" customFormat="1" ht="40.5" customHeight="1">
      <c r="A23" s="35" t="s">
        <v>39</v>
      </c>
      <c r="B23" s="36" t="s">
        <v>55</v>
      </c>
      <c r="C23" s="42" t="s">
        <v>62</v>
      </c>
    </row>
    <row r="24" spans="1:6" s="5" customFormat="1" ht="28.2" customHeight="1">
      <c r="A24" s="34" t="s">
        <v>68</v>
      </c>
      <c r="B24" s="37">
        <v>2.4790000000000001</v>
      </c>
      <c r="C24" s="43">
        <f>SUM(B6*B24)</f>
        <v>74.37</v>
      </c>
    </row>
    <row r="25" spans="1:6" s="5" customFormat="1" ht="24" customHeight="1">
      <c r="A25" s="34" t="s">
        <v>69</v>
      </c>
      <c r="B25" s="37">
        <v>1.6519999999999999</v>
      </c>
      <c r="C25" s="43">
        <f>SUM(B6*B25)</f>
        <v>49.559999999999995</v>
      </c>
    </row>
    <row r="26" spans="1:6" s="5" customFormat="1" ht="13.8">
      <c r="A26" s="34" t="s">
        <v>70</v>
      </c>
      <c r="B26" s="37">
        <v>0.82599999999999996</v>
      </c>
      <c r="C26" s="43">
        <f>SUM(B6*B26)</f>
        <v>24.779999999999998</v>
      </c>
    </row>
    <row r="27" spans="1:6" s="5" customFormat="1" ht="13.8">
      <c r="A27" s="34" t="s">
        <v>71</v>
      </c>
      <c r="B27" s="37"/>
      <c r="C27" s="43"/>
    </row>
    <row r="28" spans="1:6" s="5" customFormat="1" ht="13.8">
      <c r="A28" s="34"/>
      <c r="B28" s="38"/>
    </row>
    <row r="29" spans="1:6" s="5" customFormat="1" ht="13.8">
      <c r="A29" s="20" t="s">
        <v>72</v>
      </c>
      <c r="B29" s="38"/>
    </row>
    <row r="30" spans="1:6" s="5" customFormat="1" ht="5.0999999999999996" customHeight="1">
      <c r="A30" s="26"/>
      <c r="B30" s="27"/>
      <c r="C30" s="27"/>
      <c r="D30" s="27"/>
      <c r="E30" s="27"/>
      <c r="F30" s="27"/>
    </row>
    <row r="31" spans="1:6" s="6" customFormat="1" ht="13.8">
      <c r="A31" s="40" t="s">
        <v>51</v>
      </c>
      <c r="B31" s="39" t="s">
        <v>55</v>
      </c>
      <c r="C31" s="41" t="s">
        <v>54</v>
      </c>
      <c r="D31" s="5"/>
    </row>
    <row r="32" spans="1:6" s="5" customFormat="1" ht="30" customHeight="1">
      <c r="A32" s="34" t="s">
        <v>73</v>
      </c>
      <c r="B32" s="32">
        <v>3.48</v>
      </c>
      <c r="C32" s="33">
        <f>SUM(B7*B32*C8)</f>
        <v>2.1715200000000001</v>
      </c>
      <c r="E32" s="6"/>
      <c r="F32" s="6"/>
    </row>
    <row r="33" spans="1:6" s="5" customFormat="1" ht="30" customHeight="1">
      <c r="A33" s="20" t="s">
        <v>74</v>
      </c>
      <c r="B33" s="32">
        <v>5.25</v>
      </c>
      <c r="C33" s="33">
        <f>SUM(B7*B33*C8*C10)</f>
        <v>3.2759999999999998</v>
      </c>
      <c r="E33" s="6"/>
      <c r="F33" s="6"/>
    </row>
    <row r="34" spans="1:6" s="5" customFormat="1" ht="30" customHeight="1">
      <c r="A34" s="34" t="s">
        <v>75</v>
      </c>
      <c r="B34" s="32">
        <v>10.42</v>
      </c>
      <c r="C34" s="33">
        <f>SUM(B7*B34*C8)</f>
        <v>6.5020800000000003</v>
      </c>
      <c r="E34" s="6"/>
      <c r="F34" s="6"/>
    </row>
    <row r="35" spans="1:6" s="5" customFormat="1" ht="30" customHeight="1">
      <c r="A35" s="34" t="s">
        <v>76</v>
      </c>
      <c r="B35" s="32">
        <v>3.48</v>
      </c>
      <c r="C35" s="33">
        <f>SUM(B7*B35*C8)</f>
        <v>2.1715200000000001</v>
      </c>
      <c r="E35" s="6"/>
      <c r="F35" s="6"/>
    </row>
    <row r="36" spans="1:6">
      <c r="D36" s="5"/>
    </row>
    <row r="37" spans="1:6">
      <c r="A37" s="2"/>
    </row>
  </sheetData>
  <mergeCells count="7">
    <mergeCell ref="B21:F21"/>
    <mergeCell ref="A3:F3"/>
    <mergeCell ref="A4:F4"/>
    <mergeCell ref="A2:F2"/>
    <mergeCell ref="A16:A17"/>
    <mergeCell ref="B16:B17"/>
    <mergeCell ref="C16:F1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horizontalDpi="4294967293" r:id="rId1"/>
  <rowBreaks count="1" manualBreakCount="1">
    <brk id="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80" zoomScaleNormal="80" zoomScaleSheetLayoutView="90" workbookViewId="0">
      <selection activeCell="A4" sqref="A4:D4"/>
    </sheetView>
  </sheetViews>
  <sheetFormatPr defaultColWidth="9.109375" defaultRowHeight="13.8"/>
  <cols>
    <col min="1" max="1" width="170.6640625" style="6" customWidth="1"/>
    <col min="2" max="2" width="17.88671875" style="4" customWidth="1"/>
    <col min="3" max="3" width="17.88671875" style="5" customWidth="1"/>
    <col min="4" max="4" width="16.88671875" style="5" customWidth="1"/>
    <col min="5" max="16384" width="9.109375" style="5"/>
  </cols>
  <sheetData>
    <row r="1" spans="1:6">
      <c r="A1" s="9" t="s">
        <v>13</v>
      </c>
    </row>
    <row r="2" spans="1:6" s="47" customFormat="1" ht="39.9" customHeight="1">
      <c r="A2" s="105" t="s">
        <v>78</v>
      </c>
      <c r="B2" s="106"/>
      <c r="C2" s="106"/>
      <c r="D2" s="107"/>
      <c r="E2" s="53"/>
      <c r="F2" s="53"/>
    </row>
    <row r="3" spans="1:6" s="6" customFormat="1" ht="35.1" customHeight="1">
      <c r="A3" s="102" t="s">
        <v>90</v>
      </c>
      <c r="B3" s="103"/>
      <c r="C3" s="103"/>
      <c r="D3" s="104"/>
      <c r="E3" s="63"/>
      <c r="F3" s="63"/>
    </row>
    <row r="4" spans="1:6" s="6" customFormat="1" ht="21" customHeight="1">
      <c r="A4" s="99" t="s">
        <v>98</v>
      </c>
      <c r="B4" s="100"/>
      <c r="C4" s="100"/>
      <c r="D4" s="101"/>
      <c r="E4" s="63"/>
      <c r="F4" s="63"/>
    </row>
    <row r="5" spans="1:6" s="18" customFormat="1" ht="31.5" customHeight="1">
      <c r="A5" s="66" t="s">
        <v>56</v>
      </c>
      <c r="B5" s="67" t="s">
        <v>5</v>
      </c>
      <c r="C5" s="124" t="s">
        <v>55</v>
      </c>
      <c r="D5" s="124"/>
    </row>
    <row r="6" spans="1:6">
      <c r="A6" s="44" t="s">
        <v>0</v>
      </c>
      <c r="B6" s="45">
        <v>30</v>
      </c>
      <c r="C6" s="123"/>
      <c r="D6" s="123"/>
    </row>
    <row r="7" spans="1:6">
      <c r="A7" s="44" t="s">
        <v>1</v>
      </c>
      <c r="B7" s="45">
        <v>0.6</v>
      </c>
      <c r="C7" s="123"/>
      <c r="D7" s="123"/>
    </row>
    <row r="8" spans="1:6">
      <c r="A8" s="44" t="s">
        <v>42</v>
      </c>
      <c r="B8" s="45">
        <v>1.5</v>
      </c>
      <c r="C8" s="64" t="s">
        <v>43</v>
      </c>
      <c r="D8" s="64" t="s">
        <v>44</v>
      </c>
    </row>
    <row r="9" spans="1:6">
      <c r="A9" s="44" t="s">
        <v>2</v>
      </c>
      <c r="B9" s="45"/>
      <c r="C9" s="65">
        <v>1</v>
      </c>
      <c r="D9" s="65"/>
    </row>
    <row r="10" spans="1:6">
      <c r="A10" s="44" t="s">
        <v>3</v>
      </c>
      <c r="B10" s="45"/>
      <c r="C10" s="65">
        <v>0.5</v>
      </c>
      <c r="D10" s="65"/>
    </row>
    <row r="11" spans="1:6" ht="7.2" customHeight="1" thickBot="1">
      <c r="A11" s="9"/>
      <c r="B11" s="14"/>
      <c r="C11" s="118"/>
      <c r="D11" s="118"/>
    </row>
    <row r="12" spans="1:6">
      <c r="A12" s="119" t="s">
        <v>37</v>
      </c>
      <c r="B12" s="121" t="s">
        <v>55</v>
      </c>
      <c r="C12" s="70" t="s">
        <v>2</v>
      </c>
      <c r="D12" s="70" t="s">
        <v>3</v>
      </c>
    </row>
    <row r="13" spans="1:6" ht="34.799999999999997" thickBot="1">
      <c r="A13" s="120"/>
      <c r="B13" s="122"/>
      <c r="C13" s="71" t="s">
        <v>60</v>
      </c>
      <c r="D13" s="72" t="s">
        <v>35</v>
      </c>
    </row>
    <row r="14" spans="1:6" ht="24.9" customHeight="1">
      <c r="A14" s="82" t="s">
        <v>80</v>
      </c>
      <c r="B14" s="68" t="s">
        <v>79</v>
      </c>
      <c r="C14" s="73">
        <v>1.68</v>
      </c>
      <c r="D14" s="74">
        <f>C14</f>
        <v>1.68</v>
      </c>
    </row>
    <row r="15" spans="1:6" ht="30" customHeight="1">
      <c r="A15" s="34" t="s">
        <v>81</v>
      </c>
      <c r="B15" s="32">
        <v>0.63329999999999997</v>
      </c>
      <c r="C15" s="74">
        <f t="shared" ref="C15:C21" si="0">SUM($B$6*$C$9*B15)</f>
        <v>18.998999999999999</v>
      </c>
      <c r="D15" s="74">
        <f t="shared" ref="D15:D21" si="1">SUM($B$6*$C$10*B15)</f>
        <v>9.4994999999999994</v>
      </c>
    </row>
    <row r="16" spans="1:6" ht="30" customHeight="1">
      <c r="A16" s="83" t="s">
        <v>82</v>
      </c>
      <c r="B16" s="69">
        <v>0.65</v>
      </c>
      <c r="C16" s="74">
        <f t="shared" si="0"/>
        <v>19.5</v>
      </c>
      <c r="D16" s="74">
        <f t="shared" si="1"/>
        <v>9.75</v>
      </c>
    </row>
    <row r="17" spans="1:4" ht="30" customHeight="1">
      <c r="A17" s="34" t="s">
        <v>83</v>
      </c>
      <c r="B17" s="32">
        <v>0.23730000000000001</v>
      </c>
      <c r="C17" s="74">
        <f t="shared" si="0"/>
        <v>7.1190000000000007</v>
      </c>
      <c r="D17" s="74">
        <f t="shared" si="1"/>
        <v>3.5595000000000003</v>
      </c>
    </row>
    <row r="18" spans="1:4" ht="24.9" customHeight="1">
      <c r="A18" s="34" t="s">
        <v>84</v>
      </c>
      <c r="B18" s="32">
        <v>0.1845</v>
      </c>
      <c r="C18" s="74">
        <f t="shared" si="0"/>
        <v>5.5350000000000001</v>
      </c>
      <c r="D18" s="74">
        <f t="shared" si="1"/>
        <v>2.7675000000000001</v>
      </c>
    </row>
    <row r="19" spans="1:4" ht="24.9" customHeight="1">
      <c r="A19" s="34" t="s">
        <v>22</v>
      </c>
      <c r="B19" s="32">
        <v>0.83330000000000004</v>
      </c>
      <c r="C19" s="74">
        <f t="shared" si="0"/>
        <v>24.999000000000002</v>
      </c>
      <c r="D19" s="74">
        <f t="shared" si="1"/>
        <v>12.499500000000001</v>
      </c>
    </row>
    <row r="20" spans="1:4" ht="24.9" customHeight="1">
      <c r="A20" s="34" t="s">
        <v>85</v>
      </c>
      <c r="B20" s="32">
        <v>0.39929999999999999</v>
      </c>
      <c r="C20" s="74">
        <f t="shared" si="0"/>
        <v>11.978999999999999</v>
      </c>
      <c r="D20" s="74">
        <f t="shared" si="1"/>
        <v>5.9894999999999996</v>
      </c>
    </row>
    <row r="21" spans="1:4" ht="24.9" customHeight="1">
      <c r="A21" s="34" t="s">
        <v>86</v>
      </c>
      <c r="B21" s="32">
        <v>1.085</v>
      </c>
      <c r="C21" s="74">
        <f t="shared" si="0"/>
        <v>32.549999999999997</v>
      </c>
      <c r="D21" s="74">
        <f t="shared" si="1"/>
        <v>16.274999999999999</v>
      </c>
    </row>
    <row r="22" spans="1:4" ht="24.9" customHeight="1">
      <c r="A22" s="34" t="s">
        <v>87</v>
      </c>
      <c r="B22" s="32">
        <v>1.085</v>
      </c>
      <c r="C22" s="75">
        <f>SUM(B6*B22*C9)+(C21*1)/4</f>
        <v>40.6875</v>
      </c>
      <c r="D22" s="76" t="s">
        <v>57</v>
      </c>
    </row>
    <row r="23" spans="1:4" ht="24.9" customHeight="1">
      <c r="A23" s="84" t="s">
        <v>58</v>
      </c>
      <c r="B23" s="37">
        <v>3</v>
      </c>
      <c r="C23" s="74">
        <f t="shared" ref="C23:C24" si="2">SUM($B$6*$C$9*B23)</f>
        <v>90</v>
      </c>
      <c r="D23" s="74">
        <f t="shared" ref="D23:D24" si="3">SUM($B$6*$C$10*B23)</f>
        <v>45</v>
      </c>
    </row>
    <row r="24" spans="1:4" ht="24.9" customHeight="1">
      <c r="A24" s="34" t="s">
        <v>59</v>
      </c>
      <c r="B24" s="37">
        <v>3</v>
      </c>
      <c r="C24" s="74">
        <f t="shared" si="2"/>
        <v>90</v>
      </c>
      <c r="D24" s="74">
        <f t="shared" si="3"/>
        <v>45</v>
      </c>
    </row>
    <row r="25" spans="1:4" s="15" customFormat="1" ht="10.199999999999999" customHeight="1" thickBot="1">
      <c r="A25" s="16"/>
      <c r="B25" s="17"/>
      <c r="C25" s="77"/>
      <c r="D25" s="78"/>
    </row>
    <row r="26" spans="1:4">
      <c r="A26" s="114" t="s">
        <v>38</v>
      </c>
      <c r="B26" s="116" t="s">
        <v>55</v>
      </c>
      <c r="C26" s="97" t="s">
        <v>2</v>
      </c>
      <c r="D26" s="97" t="s">
        <v>3</v>
      </c>
    </row>
    <row r="27" spans="1:4" ht="34.799999999999997" thickBot="1">
      <c r="A27" s="115"/>
      <c r="B27" s="117"/>
      <c r="C27" s="98" t="s">
        <v>7</v>
      </c>
      <c r="D27" s="98" t="s">
        <v>36</v>
      </c>
    </row>
    <row r="28" spans="1:4" ht="24.9" customHeight="1">
      <c r="A28" s="85" t="s">
        <v>27</v>
      </c>
      <c r="B28" s="32">
        <v>1.8</v>
      </c>
      <c r="C28" s="74">
        <f>SUM($B$7*$C$9*B28)</f>
        <v>1.08</v>
      </c>
      <c r="D28" s="79">
        <f>SUM($B$7*$C$10*B28)</f>
        <v>0.54</v>
      </c>
    </row>
    <row r="29" spans="1:4" ht="24.9" customHeight="1">
      <c r="A29" s="34" t="s">
        <v>88</v>
      </c>
      <c r="B29" s="37">
        <v>0.7</v>
      </c>
      <c r="C29" s="74">
        <f>SUM(B7*B29*C9)-(B7*B29*C9)/100*50</f>
        <v>0.21</v>
      </c>
      <c r="D29" s="79">
        <f>SUM($B$7*$C$10*B29)-($B$7*$C$10*B29)/100*50</f>
        <v>0.105</v>
      </c>
    </row>
    <row r="30" spans="1:4" ht="24.9" customHeight="1">
      <c r="A30" s="34" t="s">
        <v>26</v>
      </c>
      <c r="B30" s="37">
        <v>0.7</v>
      </c>
      <c r="C30" s="74">
        <f>SUM(B7*B30*C9)-(B7*B30*C9)/100*50</f>
        <v>0.21</v>
      </c>
      <c r="D30" s="79">
        <f t="shared" ref="D30:D34" si="4">SUM($B$7*$C$10*B30)-($B$7*$C$10*B30)/100*50</f>
        <v>0.105</v>
      </c>
    </row>
    <row r="31" spans="1:4" ht="24.9" customHeight="1">
      <c r="A31" s="34" t="s">
        <v>28</v>
      </c>
      <c r="B31" s="37">
        <v>1.8</v>
      </c>
      <c r="C31" s="74">
        <f>(B7*B31*C9)-(B7*B31*C9)/100*50</f>
        <v>0.54</v>
      </c>
      <c r="D31" s="79">
        <f t="shared" si="4"/>
        <v>0.27</v>
      </c>
    </row>
    <row r="32" spans="1:4" ht="24.9" customHeight="1">
      <c r="A32" s="34" t="s">
        <v>30</v>
      </c>
      <c r="B32" s="37">
        <v>1.8</v>
      </c>
      <c r="C32" s="74">
        <f>SUM(B7*B32*C9)-(B7*B32*C9)/100*50</f>
        <v>0.54</v>
      </c>
      <c r="D32" s="79">
        <f t="shared" si="4"/>
        <v>0.27</v>
      </c>
    </row>
    <row r="33" spans="1:4" ht="24.9" customHeight="1">
      <c r="A33" s="34" t="s">
        <v>31</v>
      </c>
      <c r="B33" s="37">
        <v>0.9</v>
      </c>
      <c r="C33" s="74">
        <f>SUM(B7*B33*C9)-(B7*B33*C9)/100*50</f>
        <v>0.27</v>
      </c>
      <c r="D33" s="79">
        <f t="shared" si="4"/>
        <v>0.13500000000000001</v>
      </c>
    </row>
    <row r="34" spans="1:4" ht="24.9" customHeight="1">
      <c r="A34" s="34" t="s">
        <v>32</v>
      </c>
      <c r="B34" s="37">
        <v>0.45</v>
      </c>
      <c r="C34" s="74">
        <f>SUM(B7*B34*C9)-(B7*B34*C9)/100*50</f>
        <v>0.13500000000000001</v>
      </c>
      <c r="D34" s="79">
        <f t="shared" si="4"/>
        <v>6.7500000000000004E-2</v>
      </c>
    </row>
    <row r="35" spans="1:4" ht="24.9" customHeight="1">
      <c r="A35" s="34" t="s">
        <v>29</v>
      </c>
      <c r="B35" s="37">
        <v>0.6</v>
      </c>
      <c r="C35" s="74">
        <f>(B7*B35*C9)</f>
        <v>0.36</v>
      </c>
      <c r="D35" s="79">
        <f t="shared" ref="D35:D40" si="5">SUM($B$7*$C$10*B35)</f>
        <v>0.18</v>
      </c>
    </row>
    <row r="36" spans="1:4" ht="24.9" customHeight="1">
      <c r="A36" s="34" t="s">
        <v>25</v>
      </c>
      <c r="B36" s="37">
        <v>1.8</v>
      </c>
      <c r="C36" s="74">
        <f>B36*B7*C9</f>
        <v>1.08</v>
      </c>
      <c r="D36" s="79">
        <f t="shared" si="5"/>
        <v>0.54</v>
      </c>
    </row>
    <row r="37" spans="1:4" s="6" customFormat="1" ht="24.9" customHeight="1">
      <c r="A37" s="34" t="s">
        <v>33</v>
      </c>
      <c r="B37" s="37">
        <v>0.6</v>
      </c>
      <c r="C37" s="74">
        <f>(B7*B37*C9)</f>
        <v>0.36</v>
      </c>
      <c r="D37" s="79">
        <f t="shared" si="5"/>
        <v>0.18</v>
      </c>
    </row>
    <row r="38" spans="1:4" s="6" customFormat="1" ht="24.9" customHeight="1">
      <c r="A38" s="34" t="s">
        <v>34</v>
      </c>
      <c r="B38" s="37">
        <v>0.6</v>
      </c>
      <c r="C38" s="74">
        <f>(B7*B38*C9)-(B7*B38*C9)/100*50</f>
        <v>0.18</v>
      </c>
      <c r="D38" s="79">
        <f t="shared" si="5"/>
        <v>0.18</v>
      </c>
    </row>
    <row r="39" spans="1:4" ht="24.9" customHeight="1">
      <c r="A39" s="84" t="s">
        <v>23</v>
      </c>
      <c r="B39" s="37">
        <v>3</v>
      </c>
      <c r="C39" s="74">
        <f>(B7*B39*C9)</f>
        <v>1.7999999999999998</v>
      </c>
      <c r="D39" s="79">
        <f t="shared" si="5"/>
        <v>0.89999999999999991</v>
      </c>
    </row>
    <row r="40" spans="1:4" ht="24.9" customHeight="1">
      <c r="A40" s="86" t="s">
        <v>61</v>
      </c>
      <c r="B40" s="32">
        <v>1.0832999999999999</v>
      </c>
      <c r="C40" s="80">
        <v>0.65</v>
      </c>
      <c r="D40" s="79">
        <f t="shared" si="5"/>
        <v>0.32498999999999995</v>
      </c>
    </row>
    <row r="41" spans="1:4" ht="30" customHeight="1">
      <c r="A41" s="83" t="s">
        <v>40</v>
      </c>
      <c r="B41" s="38"/>
      <c r="C41" s="81"/>
      <c r="D41" s="81"/>
    </row>
    <row r="42" spans="1:4" ht="24.9" customHeight="1">
      <c r="A42" s="34" t="s">
        <v>24</v>
      </c>
      <c r="B42" s="37">
        <v>3</v>
      </c>
      <c r="C42" s="74">
        <f>(B7*B42*C9)</f>
        <v>1.7999999999999998</v>
      </c>
      <c r="D42" s="79">
        <f>SUM($B$7*$C$10*B42)</f>
        <v>0.89999999999999991</v>
      </c>
    </row>
  </sheetData>
  <mergeCells count="11">
    <mergeCell ref="A2:D2"/>
    <mergeCell ref="A4:D4"/>
    <mergeCell ref="A3:D3"/>
    <mergeCell ref="C6:D6"/>
    <mergeCell ref="C7:D7"/>
    <mergeCell ref="C5:D5"/>
    <mergeCell ref="A26:A27"/>
    <mergeCell ref="B26:B27"/>
    <mergeCell ref="C11:D11"/>
    <mergeCell ref="A12:A13"/>
    <mergeCell ref="B12:B13"/>
  </mergeCells>
  <printOptions horizontalCentered="1"/>
  <pageMargins left="0.39370078740157483" right="0.39370078740157483" top="0.59055118110236227" bottom="0.39370078740157483" header="0.51181102362204722" footer="0.39370078740157483"/>
  <pageSetup paperSize="9" scale="5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90" zoomScaleNormal="90" zoomScaleSheetLayoutView="90" workbookViewId="0">
      <selection activeCell="A4" sqref="A4:F4"/>
    </sheetView>
  </sheetViews>
  <sheetFormatPr defaultColWidth="9.109375" defaultRowHeight="13.8"/>
  <cols>
    <col min="1" max="1" width="91" style="6" customWidth="1"/>
    <col min="2" max="2" width="17.88671875" style="4" customWidth="1"/>
    <col min="3" max="3" width="13" style="5" customWidth="1"/>
    <col min="4" max="4" width="13.44140625" style="5" customWidth="1"/>
    <col min="5" max="5" width="13.6640625" style="12" customWidth="1"/>
    <col min="6" max="6" width="12.6640625" style="13" customWidth="1"/>
    <col min="7" max="16384" width="9.109375" style="5"/>
  </cols>
  <sheetData>
    <row r="1" spans="1:6">
      <c r="A1" s="9" t="s">
        <v>13</v>
      </c>
      <c r="E1" s="5"/>
      <c r="F1" s="5"/>
    </row>
    <row r="2" spans="1:6" s="87" customFormat="1" ht="39.9" customHeight="1">
      <c r="A2" s="105" t="s">
        <v>78</v>
      </c>
      <c r="B2" s="106"/>
      <c r="C2" s="106"/>
      <c r="D2" s="106"/>
      <c r="E2" s="106"/>
      <c r="F2" s="107"/>
    </row>
    <row r="3" spans="1:6" s="88" customFormat="1" ht="35.1" customHeight="1">
      <c r="A3" s="102" t="s">
        <v>90</v>
      </c>
      <c r="B3" s="103"/>
      <c r="C3" s="103"/>
      <c r="D3" s="103"/>
      <c r="E3" s="103"/>
      <c r="F3" s="104"/>
    </row>
    <row r="4" spans="1:6" s="88" customFormat="1" ht="21" customHeight="1" thickBot="1">
      <c r="A4" s="99" t="s">
        <v>97</v>
      </c>
      <c r="B4" s="100"/>
      <c r="C4" s="100"/>
      <c r="D4" s="100"/>
      <c r="E4" s="100"/>
      <c r="F4" s="101"/>
    </row>
    <row r="5" spans="1:6" s="19" customFormat="1" ht="34.5" customHeight="1">
      <c r="A5" s="66" t="s">
        <v>63</v>
      </c>
      <c r="B5" s="67" t="s">
        <v>5</v>
      </c>
      <c r="C5" s="96" t="s">
        <v>55</v>
      </c>
      <c r="D5" s="90"/>
      <c r="E5" s="90"/>
      <c r="F5" s="90"/>
    </row>
    <row r="6" spans="1:6" ht="20.100000000000001" customHeight="1">
      <c r="A6" s="44" t="s">
        <v>0</v>
      </c>
      <c r="B6" s="45">
        <v>30</v>
      </c>
      <c r="C6" s="91"/>
      <c r="D6" s="89"/>
      <c r="E6" s="89"/>
      <c r="F6" s="89"/>
    </row>
    <row r="7" spans="1:6" ht="20.100000000000001" customHeight="1">
      <c r="A7" s="44" t="s">
        <v>1</v>
      </c>
      <c r="B7" s="45">
        <v>0.6</v>
      </c>
      <c r="C7" s="91"/>
      <c r="D7" s="9"/>
      <c r="E7" s="9"/>
      <c r="F7" s="9"/>
    </row>
    <row r="8" spans="1:6" ht="20.100000000000001" customHeight="1">
      <c r="A8" s="44" t="s">
        <v>2</v>
      </c>
      <c r="B8" s="45"/>
      <c r="C8" s="92">
        <v>1</v>
      </c>
      <c r="E8" s="5"/>
      <c r="F8" s="5"/>
    </row>
    <row r="9" spans="1:6" ht="20.100000000000001" customHeight="1">
      <c r="A9" s="44" t="s">
        <v>3</v>
      </c>
      <c r="B9" s="45"/>
      <c r="C9" s="92">
        <v>0.65</v>
      </c>
      <c r="E9" s="5"/>
      <c r="F9" s="5"/>
    </row>
    <row r="10" spans="1:6" ht="20.100000000000001" customHeight="1">
      <c r="A10" s="44" t="s">
        <v>10</v>
      </c>
      <c r="B10" s="45"/>
      <c r="C10" s="92">
        <v>0.9</v>
      </c>
      <c r="E10" s="5"/>
      <c r="F10" s="5"/>
    </row>
    <row r="11" spans="1:6" ht="20.100000000000001" customHeight="1">
      <c r="A11" s="44" t="s">
        <v>11</v>
      </c>
      <c r="B11" s="45"/>
      <c r="C11" s="92">
        <v>1</v>
      </c>
      <c r="E11" s="5"/>
      <c r="F11" s="5"/>
    </row>
    <row r="12" spans="1:6" ht="7.2" customHeight="1">
      <c r="A12" s="93"/>
      <c r="B12" s="94"/>
      <c r="C12" s="125"/>
      <c r="D12" s="125"/>
      <c r="E12" s="11"/>
      <c r="F12" s="11"/>
    </row>
    <row r="13" spans="1:6">
      <c r="A13" s="126" t="s">
        <v>41</v>
      </c>
      <c r="B13" s="127" t="s">
        <v>55</v>
      </c>
      <c r="C13" s="128" t="s">
        <v>2</v>
      </c>
      <c r="D13" s="128"/>
      <c r="E13" s="128" t="s">
        <v>3</v>
      </c>
      <c r="F13" s="128"/>
    </row>
    <row r="14" spans="1:6" ht="22.8">
      <c r="A14" s="126"/>
      <c r="B14" s="127"/>
      <c r="C14" s="97" t="s">
        <v>95</v>
      </c>
      <c r="D14" s="97" t="s">
        <v>96</v>
      </c>
      <c r="E14" s="97" t="s">
        <v>95</v>
      </c>
      <c r="F14" s="97" t="s">
        <v>96</v>
      </c>
    </row>
    <row r="15" spans="1:6" ht="39.9" customHeight="1">
      <c r="A15" s="20" t="s">
        <v>91</v>
      </c>
      <c r="B15" s="32">
        <v>0.49</v>
      </c>
      <c r="C15" s="59">
        <f>SUM(B6*$C$8*$C$10*B15)</f>
        <v>13.23</v>
      </c>
      <c r="D15" s="59">
        <f>(B6*$C$8*$C$11*B15)</f>
        <v>14.7</v>
      </c>
      <c r="E15" s="59">
        <f>SUM(B6*$C$9*$C$10*B15)</f>
        <v>8.5995000000000008</v>
      </c>
      <c r="F15" s="59">
        <f>SUM(B6*$C$9*$C$11*B15)</f>
        <v>9.5549999999999997</v>
      </c>
    </row>
    <row r="16" spans="1:6" ht="39.9" customHeight="1">
      <c r="A16" s="20" t="s">
        <v>92</v>
      </c>
      <c r="B16" s="32">
        <v>0.5</v>
      </c>
      <c r="C16" s="59">
        <f>SUM($B$7*$C$8*$C$10*B16)</f>
        <v>0.27</v>
      </c>
      <c r="D16" s="59">
        <f>($B$7*$C$8*$C$11*B16)</f>
        <v>0.3</v>
      </c>
      <c r="E16" s="59">
        <f>SUM($B$7*$C$9*$C$10*B16)</f>
        <v>0.17550000000000002</v>
      </c>
      <c r="F16" s="59">
        <f>SUM($B$7*$C$9*$C$11*B16)</f>
        <v>0.19500000000000001</v>
      </c>
    </row>
    <row r="17" spans="1:6" ht="39.9" customHeight="1">
      <c r="A17" s="20" t="s">
        <v>93</v>
      </c>
      <c r="B17" s="32">
        <v>0.35</v>
      </c>
      <c r="C17" s="59">
        <f>SUM($B$7*$C$8*$C$10*B17)</f>
        <v>0.189</v>
      </c>
      <c r="D17" s="59">
        <f t="shared" ref="D17:D18" si="0">($B$7*$C$8*$C$11*B17)</f>
        <v>0.21</v>
      </c>
      <c r="E17" s="59">
        <f t="shared" ref="E17:E18" si="1">SUM($B$7*$C$9*$C$10*B17)</f>
        <v>0.12285</v>
      </c>
      <c r="F17" s="59">
        <f t="shared" ref="F17:F18" si="2">SUM($B$7*$C$9*$C$11*B17)</f>
        <v>0.13649999999999998</v>
      </c>
    </row>
    <row r="18" spans="1:6" ht="39.9" customHeight="1">
      <c r="A18" s="20" t="s">
        <v>94</v>
      </c>
      <c r="B18" s="32">
        <v>0.5</v>
      </c>
      <c r="C18" s="59">
        <f>SUM($B$7*$C$8*$C$10*B18)</f>
        <v>0.27</v>
      </c>
      <c r="D18" s="59">
        <f t="shared" si="0"/>
        <v>0.3</v>
      </c>
      <c r="E18" s="59">
        <f t="shared" si="1"/>
        <v>0.17550000000000002</v>
      </c>
      <c r="F18" s="59">
        <f t="shared" si="2"/>
        <v>0.19500000000000001</v>
      </c>
    </row>
    <row r="19" spans="1:6">
      <c r="A19" s="95"/>
    </row>
    <row r="20" spans="1:6">
      <c r="A20" s="95" t="s">
        <v>12</v>
      </c>
    </row>
  </sheetData>
  <mergeCells count="8">
    <mergeCell ref="C12:D12"/>
    <mergeCell ref="A4:F4"/>
    <mergeCell ref="A3:F3"/>
    <mergeCell ref="A2:F2"/>
    <mergeCell ref="A13:A14"/>
    <mergeCell ref="B13:B14"/>
    <mergeCell ref="C13:D13"/>
    <mergeCell ref="E13:F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Affissioni</vt:lpstr>
      <vt:lpstr>Pubblicità</vt:lpstr>
      <vt:lpstr>Occupazione suolo</vt:lpstr>
      <vt:lpstr> MERCATI</vt:lpstr>
      <vt:lpstr>' MERCATI'!Area_stampa</vt:lpstr>
      <vt:lpstr>Affissioni!Area_stampa</vt:lpstr>
      <vt:lpstr>'Occupazione suolo'!Area_stampa</vt:lpstr>
      <vt:lpstr>Pubblicità!Area_stampa</vt:lpstr>
      <vt:lpstr>Pubblicità!Titoli_stampa</vt:lpstr>
    </vt:vector>
  </TitlesOfParts>
  <Company>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Campoformido</dc:creator>
  <cp:lastModifiedBy>annarella.zammarchi</cp:lastModifiedBy>
  <cp:lastPrinted>2023-02-09T10:59:51Z</cp:lastPrinted>
  <dcterms:created xsi:type="dcterms:W3CDTF">2019-01-08T14:52:42Z</dcterms:created>
  <dcterms:modified xsi:type="dcterms:W3CDTF">2023-02-17T11:27:43Z</dcterms:modified>
</cp:coreProperties>
</file>